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42" i="1" l="1"/>
  <c r="C51" i="1" s="1"/>
  <c r="C53" i="1"/>
  <c r="C54" i="1" l="1"/>
  <c r="C52" i="1"/>
  <c r="B42" i="1"/>
  <c r="B52" i="1" l="1"/>
  <c r="B54" i="1"/>
  <c r="B53" i="1"/>
  <c r="B48" i="1"/>
  <c r="F13" i="1"/>
  <c r="E14" i="1"/>
  <c r="F14" i="1" s="1"/>
  <c r="C22" i="1"/>
  <c r="C28" i="1" s="1"/>
  <c r="C20" i="1"/>
  <c r="B51" i="1" l="1"/>
  <c r="B41" i="1"/>
  <c r="C30" i="1" s="1"/>
  <c r="E15" i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F38" i="1" s="1"/>
  <c r="C24" i="1"/>
  <c r="B55" i="1" s="1"/>
  <c r="F17" i="1"/>
  <c r="H17" i="1" s="1"/>
  <c r="F21" i="1"/>
  <c r="H21" i="1" s="1"/>
  <c r="F25" i="1"/>
  <c r="H25" i="1" s="1"/>
  <c r="F29" i="1"/>
  <c r="H29" i="1" s="1"/>
  <c r="F33" i="1"/>
  <c r="H33" i="1" s="1"/>
  <c r="F37" i="1"/>
  <c r="H37" i="1" s="1"/>
  <c r="G14" i="1"/>
  <c r="G38" i="1"/>
  <c r="H13" i="1"/>
  <c r="B37" i="1"/>
  <c r="C26" i="1"/>
  <c r="B56" i="1" s="1"/>
  <c r="E39" i="1"/>
  <c r="F16" i="1"/>
  <c r="G16" i="1" s="1"/>
  <c r="F18" i="1"/>
  <c r="G18" i="1" s="1"/>
  <c r="F20" i="1"/>
  <c r="G20" i="1" s="1"/>
  <c r="F22" i="1"/>
  <c r="G22" i="1" s="1"/>
  <c r="F24" i="1"/>
  <c r="G24" i="1" s="1"/>
  <c r="F26" i="1"/>
  <c r="G26" i="1" s="1"/>
  <c r="F28" i="1"/>
  <c r="G28" i="1" s="1"/>
  <c r="F30" i="1"/>
  <c r="G30" i="1" s="1"/>
  <c r="F32" i="1"/>
  <c r="G32" i="1" s="1"/>
  <c r="F34" i="1"/>
  <c r="G34" i="1" s="1"/>
  <c r="F36" i="1"/>
  <c r="G36" i="1" s="1"/>
  <c r="G13" i="1"/>
  <c r="G17" i="1"/>
  <c r="G21" i="1"/>
  <c r="G25" i="1"/>
  <c r="G29" i="1"/>
  <c r="G33" i="1"/>
  <c r="G37" i="1"/>
  <c r="H14" i="1"/>
  <c r="H16" i="1"/>
  <c r="H20" i="1"/>
  <c r="H24" i="1"/>
  <c r="H28" i="1"/>
  <c r="H32" i="1"/>
  <c r="H36" i="1"/>
  <c r="H38" i="1"/>
  <c r="B38" i="1"/>
  <c r="H30" i="1" l="1"/>
  <c r="H26" i="1"/>
  <c r="H22" i="1"/>
  <c r="H18" i="1"/>
  <c r="C32" i="1"/>
  <c r="H34" i="1"/>
  <c r="F35" i="1"/>
  <c r="F31" i="1"/>
  <c r="F27" i="1"/>
  <c r="F23" i="1"/>
  <c r="F19" i="1"/>
  <c r="F15" i="1"/>
  <c r="E40" i="1"/>
  <c r="F39" i="1"/>
  <c r="H19" i="1" l="1"/>
  <c r="G19" i="1"/>
  <c r="H27" i="1"/>
  <c r="G27" i="1"/>
  <c r="H35" i="1"/>
  <c r="G35" i="1"/>
  <c r="H15" i="1"/>
  <c r="D47" i="1" s="1"/>
  <c r="G15" i="1"/>
  <c r="C47" i="1" s="1"/>
  <c r="H23" i="1"/>
  <c r="G23" i="1"/>
  <c r="H31" i="1"/>
  <c r="G31" i="1"/>
  <c r="G39" i="1"/>
  <c r="H39" i="1"/>
  <c r="E41" i="1"/>
  <c r="F40" i="1"/>
  <c r="E42" i="1" l="1"/>
  <c r="F41" i="1"/>
  <c r="G40" i="1"/>
  <c r="H40" i="1"/>
  <c r="H41" i="1" l="1"/>
  <c r="G41" i="1"/>
  <c r="E43" i="1"/>
  <c r="F42" i="1"/>
  <c r="E44" i="1" l="1"/>
  <c r="F43" i="1"/>
  <c r="G42" i="1"/>
  <c r="H42" i="1"/>
  <c r="G43" i="1" l="1"/>
  <c r="H43" i="1"/>
  <c r="E45" i="1"/>
  <c r="F44" i="1"/>
  <c r="G44" i="1" l="1"/>
  <c r="H44" i="1"/>
  <c r="E46" i="1"/>
  <c r="F45" i="1"/>
  <c r="H45" i="1" l="1"/>
  <c r="G45" i="1"/>
  <c r="E47" i="1"/>
  <c r="F46" i="1"/>
  <c r="G46" i="1" l="1"/>
  <c r="H46" i="1"/>
  <c r="E48" i="1"/>
  <c r="F47" i="1"/>
  <c r="G47" i="1" l="1"/>
  <c r="H47" i="1"/>
  <c r="E49" i="1"/>
  <c r="F49" i="1" s="1"/>
  <c r="F48" i="1"/>
  <c r="H48" i="1" l="1"/>
  <c r="G48" i="1"/>
  <c r="H49" i="1"/>
  <c r="G49" i="1"/>
  <c r="B35" i="1" l="1"/>
  <c r="B36" i="1"/>
  <c r="C38" i="1"/>
  <c r="C37" i="1"/>
</calcChain>
</file>

<file path=xl/sharedStrings.xml><?xml version="1.0" encoding="utf-8"?>
<sst xmlns="http://schemas.openxmlformats.org/spreadsheetml/2006/main" count="33" uniqueCount="33">
  <si>
    <t>Angulo (Rad)</t>
  </si>
  <si>
    <t>CIRCULO DE MOHR</t>
  </si>
  <si>
    <t>EJE Y</t>
  </si>
  <si>
    <t xml:space="preserve">Centro = </t>
  </si>
  <si>
    <t>Radio =</t>
  </si>
  <si>
    <r>
      <t xml:space="preserve"> </t>
    </r>
    <r>
      <rPr>
        <b/>
        <sz val="12"/>
        <color theme="1"/>
        <rFont val="Symbol"/>
        <family val="1"/>
        <charset val="2"/>
      </rPr>
      <t>s</t>
    </r>
    <r>
      <rPr>
        <b/>
        <sz val="12"/>
        <color theme="1"/>
        <rFont val="Calibri"/>
        <family val="2"/>
        <scheme val="minor"/>
      </rPr>
      <t>x =</t>
    </r>
  </si>
  <si>
    <t xml:space="preserve">  </t>
  </si>
  <si>
    <t>s</t>
  </si>
  <si>
    <t>t</t>
  </si>
  <si>
    <t>POSICIÓN RADIO</t>
  </si>
  <si>
    <r>
      <t xml:space="preserve">Angulo  </t>
    </r>
    <r>
      <rPr>
        <b/>
        <sz val="11"/>
        <color theme="1"/>
        <rFont val="Symbol"/>
        <family val="1"/>
        <charset val="2"/>
      </rPr>
      <t>q s =</t>
    </r>
  </si>
  <si>
    <r>
      <t xml:space="preserve">Ángulo </t>
    </r>
    <r>
      <rPr>
        <b/>
        <sz val="11"/>
        <color theme="1"/>
        <rFont val="Symbol"/>
        <family val="1"/>
        <charset val="2"/>
      </rPr>
      <t>q t =</t>
    </r>
  </si>
  <si>
    <t xml:space="preserve">ESTADO TENSIONAL </t>
  </si>
  <si>
    <t>A UN ANGULO DETERMINADO</t>
  </si>
  <si>
    <t>1)Los esfuerzos normales positivos de tensión actúan hacia la derecha</t>
  </si>
  <si>
    <t>2)Los esfuerzos normales negativos de compresión actúan hacia la izquierda</t>
  </si>
  <si>
    <t>4)Los esfuerzos cortantes que tienden a girar al elemento sometido a esfuerzo en sentido antihorario (SAH) se trazan hacia abajo</t>
  </si>
  <si>
    <t xml:space="preserve">La Conversión de signos es la siguiente: </t>
  </si>
  <si>
    <t>3)Los esfuerzos cortantes que tienden a girar al elemento sometido a esfuerzo en sentido horario (SH) se trazan hacia arriba en el eje (Y)</t>
  </si>
  <si>
    <t>q</t>
  </si>
  <si>
    <r>
      <rPr>
        <b/>
        <sz val="14"/>
        <color theme="1"/>
        <rFont val="Symbol"/>
        <family val="1"/>
        <charset val="2"/>
      </rPr>
      <t>s</t>
    </r>
    <r>
      <rPr>
        <b/>
        <sz val="14"/>
        <color theme="1"/>
        <rFont val="Calibri"/>
        <family val="2"/>
        <scheme val="minor"/>
      </rPr>
      <t xml:space="preserve">  </t>
    </r>
  </si>
  <si>
    <r>
      <rPr>
        <b/>
        <sz val="14"/>
        <color theme="1"/>
        <rFont val="Symbol"/>
        <family val="1"/>
        <charset val="2"/>
      </rPr>
      <t>t</t>
    </r>
    <r>
      <rPr>
        <b/>
        <sz val="14"/>
        <color theme="1"/>
        <rFont val="Calibri"/>
        <family val="2"/>
      </rPr>
      <t xml:space="preserve">  </t>
    </r>
  </si>
  <si>
    <t xml:space="preserve">EJE X </t>
  </si>
  <si>
    <r>
      <rPr>
        <b/>
        <sz val="12"/>
        <color theme="1"/>
        <rFont val="Symbol"/>
        <family val="1"/>
        <charset val="2"/>
      </rPr>
      <t>t</t>
    </r>
    <r>
      <rPr>
        <b/>
        <sz val="12"/>
        <color theme="1"/>
        <rFont val="Calibri"/>
        <family val="2"/>
        <scheme val="minor"/>
      </rPr>
      <t>xy =</t>
    </r>
  </si>
  <si>
    <r>
      <rPr>
        <b/>
        <sz val="12"/>
        <color theme="1"/>
        <rFont val="Symbol"/>
        <family val="1"/>
        <charset val="2"/>
      </rPr>
      <t>s</t>
    </r>
    <r>
      <rPr>
        <b/>
        <sz val="12"/>
        <color theme="1"/>
        <rFont val="Calibri"/>
        <family val="2"/>
      </rPr>
      <t>m</t>
    </r>
    <r>
      <rPr>
        <b/>
        <sz val="12"/>
        <color theme="1"/>
        <rFont val="Calibri"/>
        <family val="2"/>
        <scheme val="minor"/>
      </rPr>
      <t>ax =</t>
    </r>
  </si>
  <si>
    <r>
      <rPr>
        <b/>
        <sz val="12"/>
        <color theme="1"/>
        <rFont val="Symbol"/>
        <family val="1"/>
        <charset val="2"/>
      </rPr>
      <t>s</t>
    </r>
    <r>
      <rPr>
        <b/>
        <sz val="12"/>
        <color theme="1"/>
        <rFont val="Calibri"/>
        <family val="2"/>
      </rPr>
      <t>m</t>
    </r>
    <r>
      <rPr>
        <b/>
        <sz val="12"/>
        <color theme="1"/>
        <rFont val="Calibri"/>
        <family val="2"/>
        <scheme val="minor"/>
      </rPr>
      <t>in =</t>
    </r>
  </si>
  <si>
    <r>
      <rPr>
        <b/>
        <sz val="12"/>
        <color theme="1"/>
        <rFont val="Symbol"/>
        <family val="1"/>
        <charset val="2"/>
      </rPr>
      <t>t</t>
    </r>
    <r>
      <rPr>
        <b/>
        <sz val="12"/>
        <color theme="1"/>
        <rFont val="Calibri"/>
        <family val="2"/>
      </rPr>
      <t>m</t>
    </r>
    <r>
      <rPr>
        <b/>
        <sz val="12"/>
        <color theme="1"/>
        <rFont val="Calibri"/>
        <family val="2"/>
        <scheme val="minor"/>
      </rPr>
      <t>ax =</t>
    </r>
  </si>
  <si>
    <t>AMARILLAS</t>
  </si>
  <si>
    <r>
      <rPr>
        <b/>
        <sz val="12"/>
        <color theme="1"/>
        <rFont val="Symbol"/>
        <family val="1"/>
        <charset val="2"/>
      </rPr>
      <t>s</t>
    </r>
    <r>
      <rPr>
        <b/>
        <sz val="12"/>
        <color theme="1"/>
        <rFont val="Calibri"/>
        <family val="2"/>
        <scheme val="minor"/>
      </rPr>
      <t>y =</t>
    </r>
  </si>
  <si>
    <r>
      <t>Angulo (2</t>
    </r>
    <r>
      <rPr>
        <b/>
        <sz val="11"/>
        <color theme="0"/>
        <rFont val="Symbol"/>
        <family val="1"/>
        <charset val="2"/>
      </rPr>
      <t>q</t>
    </r>
    <r>
      <rPr>
        <b/>
        <sz val="11"/>
        <color theme="0"/>
        <rFont val="Calibri"/>
        <family val="2"/>
        <scheme val="minor"/>
      </rPr>
      <t>)</t>
    </r>
  </si>
  <si>
    <t>RESULTADOS</t>
  </si>
  <si>
    <t xml:space="preserve">SOLO COLOQUE LOS DATOS EN LAS CELDAS  </t>
  </si>
  <si>
    <t>ING: GUILLERMO BAVARESCO PIGOTTI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</si>
</sst>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Aharoni"/>
      <charset val="177"/>
    </font>
    <font>
      <sz val="14"/>
      <color theme="1"/>
      <name val="Aharoni"/>
      <charset val="177"/>
    </font>
    <font>
      <b/>
      <sz val="14"/>
      <color theme="1"/>
      <name val="Calibri"/>
      <family val="2"/>
      <scheme val="minor"/>
    </font>
    <font>
      <b/>
      <sz val="14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4"/>
      <color theme="1"/>
      <name val="Calibri"/>
      <family val="2"/>
    </font>
    <font>
      <b/>
      <sz val="36"/>
      <color theme="1"/>
      <name val="Aharoni"/>
      <charset val="177"/>
    </font>
    <font>
      <b/>
      <sz val="11"/>
      <color theme="1"/>
      <name val="Symbol"/>
      <family val="1"/>
      <charset val="2"/>
    </font>
    <font>
      <b/>
      <sz val="36"/>
      <color theme="9" tint="-0.249977111117893"/>
      <name val="Aharoni"/>
      <charset val="177"/>
    </font>
    <font>
      <b/>
      <sz val="14"/>
      <color theme="9" tint="-0.249977111117893"/>
      <name val="Aharoni"/>
      <charset val="177"/>
    </font>
    <font>
      <b/>
      <sz val="12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Symbol"/>
      <family val="1"/>
      <charset val="2"/>
    </font>
    <font>
      <b/>
      <sz val="14"/>
      <color theme="0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1" fillId="3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2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left"/>
    </xf>
    <xf numFmtId="165" fontId="1" fillId="0" borderId="1" xfId="0" applyNumberFormat="1" applyFont="1" applyFill="1" applyBorder="1" applyAlignment="1">
      <alignment horizontal="left"/>
    </xf>
    <xf numFmtId="165" fontId="0" fillId="0" borderId="0" xfId="0" applyNumberFormat="1"/>
    <xf numFmtId="165" fontId="1" fillId="2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" fillId="3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ill="1"/>
    <xf numFmtId="2" fontId="16" fillId="0" borderId="0" xfId="0" applyNumberFormat="1" applyFont="1" applyFill="1"/>
    <xf numFmtId="0" fontId="16" fillId="0" borderId="0" xfId="0" applyFont="1" applyFill="1"/>
    <xf numFmtId="165" fontId="16" fillId="0" borderId="0" xfId="0" applyNumberFormat="1" applyFont="1" applyFill="1"/>
    <xf numFmtId="2" fontId="16" fillId="0" borderId="0" xfId="0" applyNumberFormat="1" applyFont="1"/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6" fillId="0" borderId="5" xfId="0" applyFont="1" applyFill="1" applyBorder="1" applyAlignment="1"/>
    <xf numFmtId="0" fontId="8" fillId="5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CIRCULO</a:t>
            </a:r>
            <a:r>
              <a:rPr lang="en-US" baseline="0"/>
              <a:t> DE MOHR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36710579732774196"/>
          <c:y val="3.61010830324909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190963442381681E-2"/>
          <c:y val="9.8540155008096514E-2"/>
          <c:w val="0.93402125067145314"/>
          <c:h val="0.88868638672913136"/>
        </c:manualLayout>
      </c:layout>
      <c:scatterChart>
        <c:scatterStyle val="smoothMarker"/>
        <c:varyColors val="0"/>
        <c:ser>
          <c:idx val="0"/>
          <c:order val="0"/>
          <c:tx>
            <c:v>CIRCULODEMOHR</c:v>
          </c:tx>
          <c:marker>
            <c:symbol val="none"/>
          </c:marker>
          <c:xVal>
            <c:numRef>
              <c:f>Hoja1!$G$13:$G$49</c:f>
              <c:numCache>
                <c:formatCode>0.000</c:formatCode>
                <c:ptCount val="37"/>
                <c:pt idx="0" formatCode="General">
                  <c:v>149.12712210513325</c:v>
                </c:pt>
                <c:pt idx="1">
                  <c:v>147.3932746781062</c:v>
                </c:pt>
                <c:pt idx="2">
                  <c:v>142.24441447372607</c:v>
                </c:pt>
                <c:pt idx="3">
                  <c:v>133.83698700385398</c:v>
                </c:pt>
                <c:pt idx="4">
                  <c:v>122.42644769779842</c:v>
                </c:pt>
                <c:pt idx="5">
                  <c:v>108.35950001836243</c:v>
                </c:pt>
                <c:pt idx="6">
                  <c:v>92.063561052566655</c:v>
                </c:pt>
                <c:pt idx="7">
                  <c:v>74.033774659743784</c:v>
                </c:pt>
                <c:pt idx="8">
                  <c:v>54.817966775927644</c:v>
                </c:pt>
                <c:pt idx="9">
                  <c:v>35.000000000000007</c:v>
                </c:pt>
                <c:pt idx="10">
                  <c:v>15.18203322407237</c:v>
                </c:pt>
                <c:pt idx="11">
                  <c:v>-4.0337746597437771</c:v>
                </c:pt>
                <c:pt idx="12">
                  <c:v>-22.063561052566605</c:v>
                </c:pt>
                <c:pt idx="13">
                  <c:v>-38.359500018362425</c:v>
                </c:pt>
                <c:pt idx="14">
                  <c:v>-52.426447697798409</c:v>
                </c:pt>
                <c:pt idx="15">
                  <c:v>-63.836987003853977</c:v>
                </c:pt>
                <c:pt idx="16">
                  <c:v>-72.244414473726053</c:v>
                </c:pt>
                <c:pt idx="17">
                  <c:v>-77.393274678106195</c:v>
                </c:pt>
                <c:pt idx="18">
                  <c:v>-79.127122105133267</c:v>
                </c:pt>
                <c:pt idx="19">
                  <c:v>-77.393274678106195</c:v>
                </c:pt>
                <c:pt idx="20">
                  <c:v>-72.244414473726067</c:v>
                </c:pt>
                <c:pt idx="21">
                  <c:v>-63.836987003853963</c:v>
                </c:pt>
                <c:pt idx="22">
                  <c:v>-52.426447697798423</c:v>
                </c:pt>
                <c:pt idx="23">
                  <c:v>-38.359500018362439</c:v>
                </c:pt>
                <c:pt idx="24">
                  <c:v>-22.063561052566683</c:v>
                </c:pt>
                <c:pt idx="25">
                  <c:v>-4.0337746597437558</c:v>
                </c:pt>
                <c:pt idx="26">
                  <c:v>15.182033224072367</c:v>
                </c:pt>
                <c:pt idx="27">
                  <c:v>34.999999999999979</c:v>
                </c:pt>
                <c:pt idx="28">
                  <c:v>54.817966775927587</c:v>
                </c:pt>
                <c:pt idx="29">
                  <c:v>74.033774659743813</c:v>
                </c:pt>
                <c:pt idx="30">
                  <c:v>92.063561052566655</c:v>
                </c:pt>
                <c:pt idx="31">
                  <c:v>108.35950001836241</c:v>
                </c:pt>
                <c:pt idx="32">
                  <c:v>122.42644769779839</c:v>
                </c:pt>
                <c:pt idx="33">
                  <c:v>133.83698700385395</c:v>
                </c:pt>
                <c:pt idx="34">
                  <c:v>142.24441447372607</c:v>
                </c:pt>
                <c:pt idx="35">
                  <c:v>147.3932746781062</c:v>
                </c:pt>
                <c:pt idx="36">
                  <c:v>149.12712210513325</c:v>
                </c:pt>
              </c:numCache>
            </c:numRef>
          </c:xVal>
          <c:yVal>
            <c:numRef>
              <c:f>Hoja1!$H$13:$H$49</c:f>
              <c:numCache>
                <c:formatCode>0.000</c:formatCode>
                <c:ptCount val="37"/>
                <c:pt idx="0" formatCode="General">
                  <c:v>0</c:v>
                </c:pt>
                <c:pt idx="1">
                  <c:v>19.817966775927633</c:v>
                </c:pt>
                <c:pt idx="2">
                  <c:v>39.033774659743777</c:v>
                </c:pt>
                <c:pt idx="3">
                  <c:v>57.063561052566627</c:v>
                </c:pt>
                <c:pt idx="4">
                  <c:v>73.359500018362411</c:v>
                </c:pt>
                <c:pt idx="5">
                  <c:v>87.426447697798423</c:v>
                </c:pt>
                <c:pt idx="6">
                  <c:v>98.836987003853963</c:v>
                </c:pt>
                <c:pt idx="7">
                  <c:v>107.24441447372605</c:v>
                </c:pt>
                <c:pt idx="8">
                  <c:v>112.3932746781062</c:v>
                </c:pt>
                <c:pt idx="9">
                  <c:v>114.12712210513327</c:v>
                </c:pt>
                <c:pt idx="10">
                  <c:v>112.3932746781062</c:v>
                </c:pt>
                <c:pt idx="11">
                  <c:v>107.24441447372607</c:v>
                </c:pt>
                <c:pt idx="12">
                  <c:v>98.836987003853977</c:v>
                </c:pt>
                <c:pt idx="13">
                  <c:v>87.426447697798423</c:v>
                </c:pt>
                <c:pt idx="14">
                  <c:v>73.359500018362439</c:v>
                </c:pt>
                <c:pt idx="15">
                  <c:v>57.063561052566627</c:v>
                </c:pt>
                <c:pt idx="16">
                  <c:v>39.033774659743791</c:v>
                </c:pt>
                <c:pt idx="17">
                  <c:v>19.817966775927626</c:v>
                </c:pt>
                <c:pt idx="18">
                  <c:v>1.3982266731027144E-14</c:v>
                </c:pt>
                <c:pt idx="19">
                  <c:v>-19.817966775927648</c:v>
                </c:pt>
                <c:pt idx="20">
                  <c:v>-39.03377465974377</c:v>
                </c:pt>
                <c:pt idx="21">
                  <c:v>-57.063561052566648</c:v>
                </c:pt>
                <c:pt idx="22">
                  <c:v>-73.359500018362411</c:v>
                </c:pt>
                <c:pt idx="23">
                  <c:v>-87.426447697798409</c:v>
                </c:pt>
                <c:pt idx="24">
                  <c:v>-98.836987003853935</c:v>
                </c:pt>
                <c:pt idx="25">
                  <c:v>-107.24441447372607</c:v>
                </c:pt>
                <c:pt idx="26">
                  <c:v>-112.3932746781062</c:v>
                </c:pt>
                <c:pt idx="27">
                  <c:v>-114.12712210513327</c:v>
                </c:pt>
                <c:pt idx="28">
                  <c:v>-112.3932746781062</c:v>
                </c:pt>
                <c:pt idx="29">
                  <c:v>-107.24441447372605</c:v>
                </c:pt>
                <c:pt idx="30">
                  <c:v>-98.836987003853963</c:v>
                </c:pt>
                <c:pt idx="31">
                  <c:v>-87.426447697798437</c:v>
                </c:pt>
                <c:pt idx="32">
                  <c:v>-73.359500018362453</c:v>
                </c:pt>
                <c:pt idx="33">
                  <c:v>-57.063561052566683</c:v>
                </c:pt>
                <c:pt idx="34">
                  <c:v>-39.033774659743763</c:v>
                </c:pt>
                <c:pt idx="35">
                  <c:v>-19.817966775927641</c:v>
                </c:pt>
                <c:pt idx="36">
                  <c:v>-2.7964533462054288E-14</c:v>
                </c:pt>
              </c:numCache>
            </c:numRef>
          </c:yVal>
          <c:smooth val="1"/>
        </c:ser>
        <c:ser>
          <c:idx val="2"/>
          <c:order val="1"/>
          <c:tx>
            <c:v>Y</c:v>
          </c:tx>
          <c:marker>
            <c:symbol val="none"/>
          </c:marker>
          <c:dLbls>
            <c:dLbl>
              <c:idx val="0"/>
              <c:layout>
                <c:manualLayout>
                  <c:x val="-8.2085413200221849E-2"/>
                  <c:y val="2.7257240204429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0992789794786473E-2"/>
                  <c:y val="-2.0442930153321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Hoja1!$B$37:$B$38</c:f>
              <c:numCache>
                <c:formatCode>General</c:formatCod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xVal>
          <c:yVal>
            <c:numRef>
              <c:f>Hoja1!$C$37:$C$38</c:f>
              <c:numCache>
                <c:formatCode>0.000</c:formatCode>
                <c:ptCount val="2"/>
                <c:pt idx="0">
                  <c:v>-114.12712210513327</c:v>
                </c:pt>
                <c:pt idx="1">
                  <c:v>114.12712210513327</c:v>
                </c:pt>
              </c:numCache>
            </c:numRef>
          </c:yVal>
          <c:smooth val="1"/>
        </c:ser>
        <c:ser>
          <c:idx val="5"/>
          <c:order val="2"/>
          <c:tx>
            <c:v>R</c:v>
          </c:tx>
          <c:marker>
            <c:symbol val="none"/>
          </c:marker>
          <c:dLbls>
            <c:dLbl>
              <c:idx val="0"/>
              <c:layout>
                <c:manualLayout>
                  <c:x val="-6.6555740432612314E-3"/>
                  <c:y val="-1.255886970172684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xVal>
            <c:numRef>
              <c:f>Hoja1!$B$41:$B$42</c:f>
              <c:numCache>
                <c:formatCode>General</c:formatCode>
                <c:ptCount val="2"/>
                <c:pt idx="0">
                  <c:v>35</c:v>
                </c:pt>
                <c:pt idx="1">
                  <c:v>90</c:v>
                </c:pt>
              </c:numCache>
            </c:numRef>
          </c:xVal>
          <c:yVal>
            <c:numRef>
              <c:f>Hoja1!$C$41:$C$42</c:f>
              <c:numCache>
                <c:formatCode>General</c:formatCode>
                <c:ptCount val="2"/>
                <c:pt idx="0">
                  <c:v>0</c:v>
                </c:pt>
                <c:pt idx="1">
                  <c:v>-100</c:v>
                </c:pt>
              </c:numCache>
            </c:numRef>
          </c:yVal>
          <c:smooth val="1"/>
        </c:ser>
        <c:ser>
          <c:idx val="6"/>
          <c:order val="3"/>
          <c:tx>
            <c:v> </c:v>
          </c:tx>
          <c:marker>
            <c:symbol val="none"/>
          </c:marker>
          <c:xVal>
            <c:numRef>
              <c:f>Hoja1!#REF!</c:f>
            </c:numRef>
          </c:xVal>
          <c:y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7"/>
          <c:order val="4"/>
          <c:tx>
            <c:v> </c:v>
          </c:tx>
          <c:marker>
            <c:symbol val="none"/>
          </c:marker>
          <c:xVal>
            <c:numRef>
              <c:f>Hoja1!#REF!</c:f>
            </c:numRef>
          </c:xVal>
          <c:y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8"/>
          <c:order val="5"/>
          <c:tx>
            <c:v> </c:v>
          </c:tx>
          <c:marker>
            <c:symbol val="none"/>
          </c:marker>
          <c:xVal>
            <c:numRef>
              <c:f>Hoja1!$B$51:$B$52</c:f>
              <c:numCache>
                <c:formatCode>0.00</c:formatCode>
                <c:ptCount val="2"/>
                <c:pt idx="0">
                  <c:v>35</c:v>
                </c:pt>
                <c:pt idx="1">
                  <c:v>90</c:v>
                </c:pt>
              </c:numCache>
            </c:numRef>
          </c:xVal>
          <c:yVal>
            <c:numRef>
              <c:f>Hoja1!$C$51:$C$52</c:f>
              <c:numCache>
                <c:formatCode>0.00</c:formatCode>
                <c:ptCount val="2"/>
                <c:pt idx="0">
                  <c:v>-100</c:v>
                </c:pt>
                <c:pt idx="1">
                  <c:v>-100</c:v>
                </c:pt>
              </c:numCache>
            </c:numRef>
          </c:yVal>
          <c:smooth val="1"/>
        </c:ser>
        <c:ser>
          <c:idx val="9"/>
          <c:order val="6"/>
          <c:tx>
            <c:v> </c:v>
          </c:tx>
          <c:marker>
            <c:symbol val="none"/>
          </c:marker>
          <c:xVal>
            <c:numRef>
              <c:f>Hoja1!$B$53:$B$54</c:f>
              <c:numCache>
                <c:formatCode>General</c:formatCode>
                <c:ptCount val="2"/>
                <c:pt idx="0">
                  <c:v>90</c:v>
                </c:pt>
                <c:pt idx="1">
                  <c:v>90</c:v>
                </c:pt>
              </c:numCache>
            </c:numRef>
          </c:xVal>
          <c:yVal>
            <c:numRef>
              <c:f>Hoja1!$C$53:$C$54</c:f>
              <c:numCache>
                <c:formatCode>General</c:formatCode>
                <c:ptCount val="2"/>
                <c:pt idx="0">
                  <c:v>0</c:v>
                </c:pt>
                <c:pt idx="1">
                  <c:v>-100</c:v>
                </c:pt>
              </c:numCache>
            </c:numRef>
          </c:yVal>
          <c:smooth val="1"/>
        </c:ser>
        <c:ser>
          <c:idx val="1"/>
          <c:order val="7"/>
          <c:tx>
            <c:v>X</c:v>
          </c:tx>
          <c:marker>
            <c:symbol val="none"/>
          </c:marker>
          <c:dLbls>
            <c:dLbl>
              <c:idx val="0"/>
              <c:layout>
                <c:manualLayout>
                  <c:x val="-6.6555740432612314E-3"/>
                  <c:y val="-1.67451596023024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4303937881308924E-2"/>
                  <c:y val="-1.4652014652014652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Hoja1!$B$55:$B$56</c:f>
              <c:numCache>
                <c:formatCode>0.00</c:formatCode>
                <c:ptCount val="2"/>
                <c:pt idx="0" formatCode="0.000">
                  <c:v>149.12712210513325</c:v>
                </c:pt>
                <c:pt idx="1">
                  <c:v>-79.127122105133267</c:v>
                </c:pt>
              </c:numCache>
            </c:numRef>
          </c:xVal>
          <c:yVal>
            <c:numRef>
              <c:f>Hoja1!$C$55:$C$56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8"/>
          <c:tx>
            <c:v>RR</c:v>
          </c:tx>
          <c:marker>
            <c:symbol val="none"/>
          </c:marker>
          <c:xVal>
            <c:numRef>
              <c:f>Hoja1!$J$44:$J$45</c:f>
              <c:numCache>
                <c:formatCode>General</c:formatCode>
                <c:ptCount val="2"/>
              </c:numCache>
            </c:numRef>
          </c:xVal>
          <c:yVal>
            <c:numRef>
              <c:f>Hoja1!$L$44</c:f>
              <c:numCache>
                <c:formatCode>General</c:formatCode>
                <c:ptCount val="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863808"/>
        <c:axId val="81865344"/>
      </c:scatterChart>
      <c:valAx>
        <c:axId val="81863808"/>
        <c:scaling>
          <c:orientation val="minMax"/>
        </c:scaling>
        <c:delete val="0"/>
        <c:axPos val="b"/>
        <c:majorGridlines>
          <c:spPr>
            <a:ln>
              <a:solidFill>
                <a:schemeClr val="accent6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81865344"/>
        <c:crosses val="autoZero"/>
        <c:crossBetween val="midCat"/>
      </c:valAx>
      <c:valAx>
        <c:axId val="81865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95000"/>
                <a:lumOff val="5000"/>
              </a:schemeClr>
            </a:solidFill>
          </a:ln>
        </c:spPr>
        <c:crossAx val="81863808"/>
        <c:crosses val="autoZero"/>
        <c:crossBetween val="midCat"/>
      </c:valAx>
      <c:spPr>
        <a:ln>
          <a:solidFill>
            <a:schemeClr val="accent6">
              <a:lumMod val="75000"/>
            </a:schemeClr>
          </a:solidFill>
        </a:ln>
      </c:spPr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171450</xdr:rowOff>
    </xdr:from>
    <xdr:to>
      <xdr:col>13</xdr:col>
      <xdr:colOff>495300</xdr:colOff>
      <xdr:row>41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676276</xdr:colOff>
      <xdr:row>3</xdr:row>
      <xdr:rowOff>209550</xdr:rowOff>
    </xdr:from>
    <xdr:to>
      <xdr:col>13</xdr:col>
      <xdr:colOff>561976</xdr:colOff>
      <xdr:row>9</xdr:row>
      <xdr:rowOff>130985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7226" y="1333500"/>
          <a:ext cx="1409700" cy="1293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6"/>
  <sheetViews>
    <sheetView tabSelected="1" zoomScaleNormal="100" workbookViewId="0">
      <selection activeCell="E19" sqref="E19"/>
    </sheetView>
  </sheetViews>
  <sheetFormatPr baseColWidth="10" defaultRowHeight="15" x14ac:dyDescent="0.25"/>
  <cols>
    <col min="1" max="1" width="1.42578125" customWidth="1"/>
    <col min="2" max="2" width="14.5703125" customWidth="1"/>
    <col min="3" max="3" width="9.42578125" customWidth="1"/>
    <col min="4" max="4" width="8.5703125" customWidth="1"/>
    <col min="5" max="5" width="12" customWidth="1"/>
    <col min="6" max="6" width="12.42578125" customWidth="1"/>
    <col min="7" max="7" width="10.7109375" customWidth="1"/>
    <col min="8" max="8" width="10.140625" customWidth="1"/>
    <col min="11" max="11" width="11.85546875" bestFit="1" customWidth="1"/>
  </cols>
  <sheetData>
    <row r="1" spans="2:18" ht="45.75" x14ac:dyDescent="0.65">
      <c r="B1" s="53" t="s">
        <v>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29"/>
      <c r="R1" s="29"/>
    </row>
    <row r="2" spans="2:18" ht="26.25" customHeight="1" x14ac:dyDescent="0.65">
      <c r="B2" s="63" t="s">
        <v>32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28"/>
      <c r="R2" s="28"/>
    </row>
    <row r="3" spans="2:18" ht="16.5" customHeight="1" x14ac:dyDescent="0.6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2:18" ht="18" customHeight="1" x14ac:dyDescent="0.65">
      <c r="B4" s="54" t="s">
        <v>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8"/>
      <c r="R4" s="8"/>
    </row>
    <row r="5" spans="2:18" ht="18" customHeight="1" x14ac:dyDescent="0.65">
      <c r="B5" t="s">
        <v>14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2:18" ht="18" customHeight="1" x14ac:dyDescent="0.65">
      <c r="B6" t="s">
        <v>15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8" ht="18" customHeight="1" x14ac:dyDescent="0.65">
      <c r="B7" t="s">
        <v>18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 ht="18" customHeight="1" x14ac:dyDescent="0.45">
      <c r="B8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8" customHeight="1" thickBot="1" x14ac:dyDescent="0.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8" customHeight="1" thickBot="1" x14ac:dyDescent="0.5">
      <c r="B10" s="56" t="s">
        <v>31</v>
      </c>
      <c r="C10" s="57"/>
      <c r="D10" s="57"/>
      <c r="E10" s="58"/>
      <c r="F10" s="30" t="s">
        <v>27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2" spans="2:18" ht="18" x14ac:dyDescent="0.25">
      <c r="B12" s="3" t="s">
        <v>5</v>
      </c>
      <c r="C12" s="5">
        <v>90</v>
      </c>
      <c r="D12" s="12"/>
      <c r="E12" s="37" t="s">
        <v>29</v>
      </c>
      <c r="F12" s="37" t="s">
        <v>0</v>
      </c>
      <c r="G12" s="38" t="s">
        <v>7</v>
      </c>
      <c r="H12" s="38" t="s">
        <v>8</v>
      </c>
    </row>
    <row r="13" spans="2:18" ht="15.75" x14ac:dyDescent="0.25">
      <c r="B13" s="4"/>
      <c r="C13" s="6"/>
      <c r="D13" s="17"/>
      <c r="E13" s="39">
        <v>0</v>
      </c>
      <c r="F13" s="39">
        <f>RADIANS(E13)</f>
        <v>0</v>
      </c>
      <c r="G13" s="39">
        <f t="shared" ref="G13:G49" si="0">$C$20+$C$22*COS(F13)</f>
        <v>149.12712210513325</v>
      </c>
      <c r="H13" s="39">
        <f t="shared" ref="H13:H49" si="1">$C$22*SIN(F13)</f>
        <v>0</v>
      </c>
    </row>
    <row r="14" spans="2:18" ht="15.75" x14ac:dyDescent="0.25">
      <c r="B14" s="3" t="s">
        <v>28</v>
      </c>
      <c r="C14" s="5">
        <v>-20</v>
      </c>
      <c r="D14" s="42"/>
      <c r="E14" s="39">
        <f>E13+10</f>
        <v>10</v>
      </c>
      <c r="F14" s="40">
        <f>RADIANS(E14)</f>
        <v>0.17453292519943295</v>
      </c>
      <c r="G14" s="41">
        <f t="shared" si="0"/>
        <v>147.3932746781062</v>
      </c>
      <c r="H14" s="41">
        <f t="shared" si="1"/>
        <v>19.817966775927633</v>
      </c>
    </row>
    <row r="15" spans="2:18" ht="15.75" x14ac:dyDescent="0.25">
      <c r="B15" s="4"/>
      <c r="C15" s="6"/>
      <c r="D15" s="17"/>
      <c r="E15" s="39">
        <f t="shared" ref="E15:E49" si="2">E14+10</f>
        <v>20</v>
      </c>
      <c r="F15" s="40">
        <f t="shared" ref="F15:F49" si="3">RADIANS(E15)</f>
        <v>0.3490658503988659</v>
      </c>
      <c r="G15" s="41">
        <f t="shared" si="0"/>
        <v>142.24441447372607</v>
      </c>
      <c r="H15" s="41">
        <f t="shared" si="1"/>
        <v>39.033774659743777</v>
      </c>
    </row>
    <row r="16" spans="2:18" ht="15.75" x14ac:dyDescent="0.25">
      <c r="B16" s="3" t="s">
        <v>23</v>
      </c>
      <c r="C16" s="5">
        <v>100</v>
      </c>
      <c r="D16" s="12"/>
      <c r="E16" s="39">
        <f t="shared" si="2"/>
        <v>30</v>
      </c>
      <c r="F16" s="40">
        <f t="shared" si="3"/>
        <v>0.52359877559829882</v>
      </c>
      <c r="G16" s="41">
        <f t="shared" si="0"/>
        <v>133.83698700385398</v>
      </c>
      <c r="H16" s="41">
        <f t="shared" si="1"/>
        <v>57.063561052566627</v>
      </c>
    </row>
    <row r="17" spans="2:8" ht="16.5" thickBot="1" x14ac:dyDescent="0.3">
      <c r="B17" s="44"/>
      <c r="C17" s="44"/>
      <c r="D17" s="6"/>
      <c r="E17" s="39">
        <f t="shared" si="2"/>
        <v>40</v>
      </c>
      <c r="F17" s="40">
        <f t="shared" si="3"/>
        <v>0.69813170079773179</v>
      </c>
      <c r="G17" s="41">
        <f t="shared" si="0"/>
        <v>122.42644769779842</v>
      </c>
      <c r="H17" s="41">
        <f t="shared" si="1"/>
        <v>73.359500018362411</v>
      </c>
    </row>
    <row r="18" spans="2:8" ht="19.5" thickBot="1" x14ac:dyDescent="0.35">
      <c r="B18" s="49" t="s">
        <v>30</v>
      </c>
      <c r="C18" s="50"/>
      <c r="E18" s="39">
        <f t="shared" si="2"/>
        <v>50</v>
      </c>
      <c r="F18" s="40">
        <f t="shared" si="3"/>
        <v>0.87266462599716477</v>
      </c>
      <c r="G18" s="41">
        <f t="shared" si="0"/>
        <v>108.35950001836243</v>
      </c>
      <c r="H18" s="41">
        <f t="shared" si="1"/>
        <v>87.426447697798423</v>
      </c>
    </row>
    <row r="19" spans="2:8" x14ac:dyDescent="0.25">
      <c r="D19" s="11"/>
      <c r="E19" s="39">
        <f t="shared" si="2"/>
        <v>60</v>
      </c>
      <c r="F19" s="40">
        <f t="shared" si="3"/>
        <v>1.0471975511965976</v>
      </c>
      <c r="G19" s="41">
        <f t="shared" si="0"/>
        <v>92.063561052566655</v>
      </c>
      <c r="H19" s="41">
        <f t="shared" si="1"/>
        <v>98.836987003853963</v>
      </c>
    </row>
    <row r="20" spans="2:8" ht="15.75" x14ac:dyDescent="0.25">
      <c r="B20" s="3" t="s">
        <v>3</v>
      </c>
      <c r="C20" s="7">
        <f>0.5*(C12+C14)</f>
        <v>35</v>
      </c>
      <c r="D20" s="6"/>
      <c r="E20" s="39">
        <f t="shared" si="2"/>
        <v>70</v>
      </c>
      <c r="F20" s="40">
        <f t="shared" si="3"/>
        <v>1.2217304763960306</v>
      </c>
      <c r="G20" s="41">
        <f t="shared" si="0"/>
        <v>74.033774659743784</v>
      </c>
      <c r="H20" s="41">
        <f t="shared" si="1"/>
        <v>107.24441447372605</v>
      </c>
    </row>
    <row r="21" spans="2:8" ht="15.75" x14ac:dyDescent="0.25">
      <c r="B21" s="4"/>
      <c r="C21" s="6"/>
      <c r="D21" s="11"/>
      <c r="E21" s="39">
        <f t="shared" si="2"/>
        <v>80</v>
      </c>
      <c r="F21" s="40">
        <f t="shared" si="3"/>
        <v>1.3962634015954636</v>
      </c>
      <c r="G21" s="41">
        <f t="shared" si="0"/>
        <v>54.817966775927644</v>
      </c>
      <c r="H21" s="41">
        <f t="shared" si="1"/>
        <v>112.3932746781062</v>
      </c>
    </row>
    <row r="22" spans="2:8" ht="15.75" x14ac:dyDescent="0.25">
      <c r="B22" s="3" t="s">
        <v>4</v>
      </c>
      <c r="C22" s="20">
        <f>SQRT((0.5*(C12-C14))^2+C16^2)</f>
        <v>114.12712210513327</v>
      </c>
      <c r="D22" s="6"/>
      <c r="E22" s="39">
        <f t="shared" si="2"/>
        <v>90</v>
      </c>
      <c r="F22" s="40">
        <f t="shared" si="3"/>
        <v>1.5707963267948966</v>
      </c>
      <c r="G22" s="41">
        <f t="shared" si="0"/>
        <v>35.000000000000007</v>
      </c>
      <c r="H22" s="41">
        <f t="shared" si="1"/>
        <v>114.12712210513327</v>
      </c>
    </row>
    <row r="23" spans="2:8" ht="15.75" x14ac:dyDescent="0.25">
      <c r="B23" s="4"/>
      <c r="C23" s="21"/>
      <c r="D23" s="12"/>
      <c r="E23" s="39">
        <f t="shared" si="2"/>
        <v>100</v>
      </c>
      <c r="F23" s="40">
        <f t="shared" si="3"/>
        <v>1.7453292519943295</v>
      </c>
      <c r="G23" s="41">
        <f t="shared" si="0"/>
        <v>15.18203322407237</v>
      </c>
      <c r="H23" s="41">
        <f t="shared" si="1"/>
        <v>112.3932746781062</v>
      </c>
    </row>
    <row r="24" spans="2:8" ht="15.75" x14ac:dyDescent="0.25">
      <c r="B24" s="3" t="s">
        <v>24</v>
      </c>
      <c r="C24" s="22">
        <f>C20+C22</f>
        <v>149.12712210513325</v>
      </c>
      <c r="D24" s="6"/>
      <c r="E24" s="39">
        <f t="shared" si="2"/>
        <v>110</v>
      </c>
      <c r="F24" s="40">
        <f t="shared" si="3"/>
        <v>1.9198621771937625</v>
      </c>
      <c r="G24" s="41">
        <f t="shared" si="0"/>
        <v>-4.0337746597437771</v>
      </c>
      <c r="H24" s="41">
        <f t="shared" si="1"/>
        <v>107.24441447372607</v>
      </c>
    </row>
    <row r="25" spans="2:8" ht="15.75" x14ac:dyDescent="0.25">
      <c r="B25" s="4"/>
      <c r="C25" s="21"/>
      <c r="D25" s="11"/>
      <c r="E25" s="39">
        <f t="shared" si="2"/>
        <v>120</v>
      </c>
      <c r="F25" s="40">
        <f t="shared" si="3"/>
        <v>2.0943951023931953</v>
      </c>
      <c r="G25" s="41">
        <f t="shared" si="0"/>
        <v>-22.063561052566605</v>
      </c>
      <c r="H25" s="41">
        <f t="shared" si="1"/>
        <v>98.836987003853977</v>
      </c>
    </row>
    <row r="26" spans="2:8" ht="15.75" x14ac:dyDescent="0.25">
      <c r="B26" s="3" t="s">
        <v>25</v>
      </c>
      <c r="C26" s="20">
        <f>C20-C22</f>
        <v>-79.127122105133267</v>
      </c>
      <c r="D26" s="6"/>
      <c r="E26" s="39">
        <f t="shared" si="2"/>
        <v>130</v>
      </c>
      <c r="F26" s="40">
        <f t="shared" si="3"/>
        <v>2.2689280275926285</v>
      </c>
      <c r="G26" s="41">
        <f t="shared" si="0"/>
        <v>-38.359500018362425</v>
      </c>
      <c r="H26" s="41">
        <f t="shared" si="1"/>
        <v>87.426447697798423</v>
      </c>
    </row>
    <row r="27" spans="2:8" ht="15.75" x14ac:dyDescent="0.25">
      <c r="B27" s="4"/>
      <c r="C27" s="21"/>
      <c r="D27" s="11"/>
      <c r="E27" s="39">
        <f t="shared" si="2"/>
        <v>140</v>
      </c>
      <c r="F27" s="40">
        <f t="shared" si="3"/>
        <v>2.4434609527920612</v>
      </c>
      <c r="G27" s="41">
        <f t="shared" si="0"/>
        <v>-52.426447697798409</v>
      </c>
      <c r="H27" s="41">
        <f t="shared" si="1"/>
        <v>73.359500018362439</v>
      </c>
    </row>
    <row r="28" spans="2:8" ht="15.75" x14ac:dyDescent="0.25">
      <c r="B28" s="3" t="s">
        <v>26</v>
      </c>
      <c r="C28" s="20">
        <f>C22</f>
        <v>114.12712210513327</v>
      </c>
      <c r="E28" s="39">
        <f t="shared" si="2"/>
        <v>150</v>
      </c>
      <c r="F28" s="40">
        <f t="shared" si="3"/>
        <v>2.6179938779914944</v>
      </c>
      <c r="G28" s="41">
        <f t="shared" si="0"/>
        <v>-63.836987003853977</v>
      </c>
      <c r="H28" s="41">
        <f t="shared" si="1"/>
        <v>57.063561052566627</v>
      </c>
    </row>
    <row r="29" spans="2:8" x14ac:dyDescent="0.25">
      <c r="C29" s="23"/>
      <c r="D29" s="11"/>
      <c r="E29" s="39">
        <f t="shared" si="2"/>
        <v>160</v>
      </c>
      <c r="F29" s="40">
        <f t="shared" si="3"/>
        <v>2.7925268031909272</v>
      </c>
      <c r="G29" s="41">
        <f t="shared" si="0"/>
        <v>-72.244414473726053</v>
      </c>
      <c r="H29" s="41">
        <f t="shared" si="1"/>
        <v>39.033774659743791</v>
      </c>
    </row>
    <row r="30" spans="2:8" x14ac:dyDescent="0.25">
      <c r="B30" s="2" t="s">
        <v>10</v>
      </c>
      <c r="C30" s="20">
        <f>(DEGREES(ATAN(ABS(B41-B42)/ABS(C41-C42))/2))</f>
        <v>14.405396871486532</v>
      </c>
      <c r="E30" s="39">
        <f t="shared" si="2"/>
        <v>170</v>
      </c>
      <c r="F30" s="40">
        <f t="shared" si="3"/>
        <v>2.9670597283903604</v>
      </c>
      <c r="G30" s="41">
        <f t="shared" si="0"/>
        <v>-77.393274678106195</v>
      </c>
      <c r="H30" s="41">
        <f t="shared" si="1"/>
        <v>19.817966775927626</v>
      </c>
    </row>
    <row r="31" spans="2:8" x14ac:dyDescent="0.25">
      <c r="C31" s="23"/>
      <c r="D31" s="11"/>
      <c r="E31" s="39">
        <f t="shared" si="2"/>
        <v>180</v>
      </c>
      <c r="F31" s="40">
        <f t="shared" si="3"/>
        <v>3.1415926535897931</v>
      </c>
      <c r="G31" s="41">
        <f t="shared" si="0"/>
        <v>-79.127122105133267</v>
      </c>
      <c r="H31" s="41">
        <f t="shared" si="1"/>
        <v>1.3982266731027144E-14</v>
      </c>
    </row>
    <row r="32" spans="2:8" x14ac:dyDescent="0.25">
      <c r="B32" s="2" t="s">
        <v>11</v>
      </c>
      <c r="C32" s="20">
        <f>(DEGREES(ATAN(ABS(C42-C41)/ABS(B41-B42))/2))</f>
        <v>30.594603128513466</v>
      </c>
      <c r="E32" s="39">
        <f t="shared" si="2"/>
        <v>190</v>
      </c>
      <c r="F32" s="40">
        <f t="shared" si="3"/>
        <v>3.3161255787892263</v>
      </c>
      <c r="G32" s="41">
        <f t="shared" si="0"/>
        <v>-77.393274678106195</v>
      </c>
      <c r="H32" s="41">
        <f t="shared" si="1"/>
        <v>-19.817966775927648</v>
      </c>
    </row>
    <row r="33" spans="2:18" x14ac:dyDescent="0.25">
      <c r="C33" s="23"/>
      <c r="D33" s="14"/>
      <c r="E33" s="39">
        <f t="shared" si="2"/>
        <v>200</v>
      </c>
      <c r="F33" s="40">
        <f t="shared" si="3"/>
        <v>3.4906585039886591</v>
      </c>
      <c r="G33" s="41">
        <f t="shared" si="0"/>
        <v>-72.244414473726067</v>
      </c>
      <c r="H33" s="41">
        <f t="shared" si="1"/>
        <v>-39.03377465974377</v>
      </c>
    </row>
    <row r="34" spans="2:18" x14ac:dyDescent="0.25">
      <c r="B34" s="10" t="s">
        <v>22</v>
      </c>
      <c r="C34" s="24" t="s">
        <v>2</v>
      </c>
      <c r="D34" s="15"/>
      <c r="E34" s="39">
        <f t="shared" si="2"/>
        <v>210</v>
      </c>
      <c r="F34" s="40">
        <f t="shared" si="3"/>
        <v>3.6651914291880923</v>
      </c>
      <c r="G34" s="41">
        <f t="shared" si="0"/>
        <v>-63.836987003853963</v>
      </c>
      <c r="H34" s="41">
        <f t="shared" si="1"/>
        <v>-57.063561052566648</v>
      </c>
    </row>
    <row r="35" spans="2:18" x14ac:dyDescent="0.25">
      <c r="B35" s="25">
        <f>MIN(G13:G49)</f>
        <v>-79.127122105133267</v>
      </c>
      <c r="C35" s="25">
        <v>0</v>
      </c>
      <c r="D35" s="15"/>
      <c r="E35" s="39">
        <f t="shared" si="2"/>
        <v>220</v>
      </c>
      <c r="F35" s="40">
        <f t="shared" si="3"/>
        <v>3.839724354387525</v>
      </c>
      <c r="G35" s="41">
        <f t="shared" si="0"/>
        <v>-52.426447697798423</v>
      </c>
      <c r="H35" s="41">
        <f t="shared" si="1"/>
        <v>-73.359500018362411</v>
      </c>
    </row>
    <row r="36" spans="2:18" x14ac:dyDescent="0.25">
      <c r="B36" s="25">
        <f>MAX(G13:G49)</f>
        <v>149.12712210513325</v>
      </c>
      <c r="C36" s="25">
        <v>0</v>
      </c>
      <c r="D36" s="15"/>
      <c r="E36" s="39">
        <f t="shared" si="2"/>
        <v>230</v>
      </c>
      <c r="F36" s="40">
        <f t="shared" si="3"/>
        <v>4.0142572795869578</v>
      </c>
      <c r="G36" s="41">
        <f t="shared" si="0"/>
        <v>-38.359500018362439</v>
      </c>
      <c r="H36" s="41">
        <f t="shared" si="1"/>
        <v>-87.426447697798409</v>
      </c>
    </row>
    <row r="37" spans="2:18" x14ac:dyDescent="0.25">
      <c r="B37" s="9">
        <f>C20</f>
        <v>35</v>
      </c>
      <c r="C37" s="25">
        <f>MIN(H13:H49)</f>
        <v>-114.12712210513327</v>
      </c>
      <c r="D37" s="15"/>
      <c r="E37" s="39">
        <f t="shared" si="2"/>
        <v>240</v>
      </c>
      <c r="F37" s="40">
        <f t="shared" si="3"/>
        <v>4.1887902047863905</v>
      </c>
      <c r="G37" s="41">
        <f t="shared" si="0"/>
        <v>-22.063561052566683</v>
      </c>
      <c r="H37" s="41">
        <f t="shared" si="1"/>
        <v>-98.836987003853935</v>
      </c>
    </row>
    <row r="38" spans="2:18" x14ac:dyDescent="0.25">
      <c r="B38" s="9">
        <f>C20</f>
        <v>35</v>
      </c>
      <c r="C38" s="25">
        <f>MAX(H13:H49)</f>
        <v>114.12712210513327</v>
      </c>
      <c r="D38" s="16"/>
      <c r="E38" s="39">
        <f t="shared" si="2"/>
        <v>250</v>
      </c>
      <c r="F38" s="40">
        <f t="shared" si="3"/>
        <v>4.3633231299858242</v>
      </c>
      <c r="G38" s="41">
        <f t="shared" si="0"/>
        <v>-4.0337746597437558</v>
      </c>
      <c r="H38" s="41">
        <f t="shared" si="1"/>
        <v>-107.24441447372607</v>
      </c>
    </row>
    <row r="39" spans="2:18" x14ac:dyDescent="0.25">
      <c r="B39" s="31"/>
      <c r="C39" s="31"/>
      <c r="D39" s="15"/>
      <c r="E39" s="39">
        <f t="shared" si="2"/>
        <v>260</v>
      </c>
      <c r="F39" s="40">
        <f t="shared" si="3"/>
        <v>4.5378560551852569</v>
      </c>
      <c r="G39" s="41">
        <f t="shared" si="0"/>
        <v>15.182033224072367</v>
      </c>
      <c r="H39" s="41">
        <f t="shared" si="1"/>
        <v>-112.3932746781062</v>
      </c>
    </row>
    <row r="40" spans="2:18" ht="18.75" x14ac:dyDescent="0.3">
      <c r="B40" s="51" t="s">
        <v>9</v>
      </c>
      <c r="C40" s="52"/>
      <c r="D40" s="13"/>
      <c r="E40" s="39">
        <f t="shared" si="2"/>
        <v>270</v>
      </c>
      <c r="F40" s="40">
        <f t="shared" si="3"/>
        <v>4.7123889803846897</v>
      </c>
      <c r="G40" s="41">
        <f t="shared" si="0"/>
        <v>34.999999999999979</v>
      </c>
      <c r="H40" s="41">
        <f t="shared" si="1"/>
        <v>-114.12712210513327</v>
      </c>
      <c r="K40" s="62"/>
      <c r="L40" s="62"/>
      <c r="M40" s="62"/>
      <c r="N40" s="62"/>
      <c r="O40" s="62"/>
      <c r="P40" s="62"/>
      <c r="Q40" s="62"/>
      <c r="R40" s="62"/>
    </row>
    <row r="41" spans="2:18" x14ac:dyDescent="0.25">
      <c r="B41" s="9">
        <f>C20</f>
        <v>35</v>
      </c>
      <c r="C41" s="9">
        <v>0</v>
      </c>
      <c r="D41" s="13"/>
      <c r="E41" s="39">
        <f t="shared" si="2"/>
        <v>280</v>
      </c>
      <c r="F41" s="40">
        <f t="shared" si="3"/>
        <v>4.8869219055841224</v>
      </c>
      <c r="G41" s="41">
        <f t="shared" si="0"/>
        <v>54.817966775927587</v>
      </c>
      <c r="H41" s="41">
        <f t="shared" si="1"/>
        <v>-112.3932746781062</v>
      </c>
    </row>
    <row r="42" spans="2:18" x14ac:dyDescent="0.25">
      <c r="B42" s="9">
        <f>C12</f>
        <v>90</v>
      </c>
      <c r="C42" s="9">
        <f>IF((C16&gt;0),(-C16),(ABS(C16)))</f>
        <v>-100</v>
      </c>
      <c r="E42" s="39">
        <f t="shared" si="2"/>
        <v>290</v>
      </c>
      <c r="F42" s="40">
        <f t="shared" si="3"/>
        <v>5.0614548307835561</v>
      </c>
      <c r="G42" s="41">
        <f t="shared" si="0"/>
        <v>74.033774659743813</v>
      </c>
      <c r="H42" s="41">
        <f t="shared" si="1"/>
        <v>-107.24441447372605</v>
      </c>
    </row>
    <row r="43" spans="2:18" ht="15.75" thickBot="1" x14ac:dyDescent="0.3">
      <c r="B43" s="31"/>
      <c r="C43" s="31"/>
      <c r="D43" s="31"/>
      <c r="E43" s="39">
        <f t="shared" si="2"/>
        <v>300</v>
      </c>
      <c r="F43" s="40">
        <f t="shared" si="3"/>
        <v>5.2359877559829888</v>
      </c>
      <c r="G43" s="41">
        <f t="shared" si="0"/>
        <v>92.063561052566655</v>
      </c>
      <c r="H43" s="41">
        <f t="shared" si="1"/>
        <v>-98.836987003853963</v>
      </c>
      <c r="Q43" t="s">
        <v>6</v>
      </c>
    </row>
    <row r="44" spans="2:18" x14ac:dyDescent="0.25">
      <c r="B44" s="59" t="s">
        <v>12</v>
      </c>
      <c r="C44" s="60"/>
      <c r="D44" s="61"/>
      <c r="E44" s="39">
        <f t="shared" si="2"/>
        <v>310</v>
      </c>
      <c r="F44" s="40">
        <f t="shared" si="3"/>
        <v>5.4105206811824216</v>
      </c>
      <c r="G44" s="41">
        <f t="shared" si="0"/>
        <v>108.35950001836241</v>
      </c>
      <c r="H44" s="41">
        <f t="shared" si="1"/>
        <v>-87.426447697798437</v>
      </c>
    </row>
    <row r="45" spans="2:18" ht="15.75" thickBot="1" x14ac:dyDescent="0.3">
      <c r="B45" s="46" t="s">
        <v>13</v>
      </c>
      <c r="C45" s="47"/>
      <c r="D45" s="48"/>
      <c r="E45" s="39">
        <f t="shared" si="2"/>
        <v>320</v>
      </c>
      <c r="F45" s="40">
        <f t="shared" si="3"/>
        <v>5.5850536063818543</v>
      </c>
      <c r="G45" s="41">
        <f t="shared" si="0"/>
        <v>122.42644769779839</v>
      </c>
      <c r="H45" s="41">
        <f t="shared" si="1"/>
        <v>-73.359500018362453</v>
      </c>
    </row>
    <row r="46" spans="2:18" ht="18.75" x14ac:dyDescent="0.3">
      <c r="B46" s="26" t="s">
        <v>19</v>
      </c>
      <c r="C46" s="43" t="s">
        <v>20</v>
      </c>
      <c r="D46" s="45" t="s">
        <v>21</v>
      </c>
      <c r="E46" s="39">
        <f t="shared" si="2"/>
        <v>330</v>
      </c>
      <c r="F46" s="40">
        <f t="shared" si="3"/>
        <v>5.7595865315812871</v>
      </c>
      <c r="G46" s="41">
        <f t="shared" si="0"/>
        <v>133.83698700385395</v>
      </c>
      <c r="H46" s="41">
        <f t="shared" si="1"/>
        <v>-57.063561052566683</v>
      </c>
    </row>
    <row r="47" spans="2:18" ht="15.75" x14ac:dyDescent="0.25">
      <c r="B47" s="19">
        <v>0</v>
      </c>
      <c r="C47" s="27">
        <f>LOOKUP(B48,E13:E49,G13:G49)</f>
        <v>149.12712210513325</v>
      </c>
      <c r="D47" s="27">
        <f>LOOKUP(B48,E13:E49,H13:H49)</f>
        <v>0</v>
      </c>
      <c r="E47" s="39">
        <f t="shared" si="2"/>
        <v>340</v>
      </c>
      <c r="F47" s="40">
        <f t="shared" si="3"/>
        <v>5.9341194567807207</v>
      </c>
      <c r="G47" s="41">
        <f t="shared" si="0"/>
        <v>142.24441447372607</v>
      </c>
      <c r="H47" s="41">
        <f t="shared" si="1"/>
        <v>-39.033774659743763</v>
      </c>
    </row>
    <row r="48" spans="2:18" x14ac:dyDescent="0.25">
      <c r="B48" s="34">
        <f>B47*2</f>
        <v>0</v>
      </c>
      <c r="E48" s="39">
        <f t="shared" si="2"/>
        <v>350</v>
      </c>
      <c r="F48" s="40">
        <f t="shared" si="3"/>
        <v>6.1086523819801535</v>
      </c>
      <c r="G48" s="41">
        <f t="shared" si="0"/>
        <v>147.3932746781062</v>
      </c>
      <c r="H48" s="41">
        <f t="shared" si="1"/>
        <v>-19.817966775927641</v>
      </c>
    </row>
    <row r="49" spans="2:8" x14ac:dyDescent="0.25">
      <c r="E49" s="39">
        <f t="shared" si="2"/>
        <v>360</v>
      </c>
      <c r="F49" s="40">
        <f t="shared" si="3"/>
        <v>6.2831853071795862</v>
      </c>
      <c r="G49" s="41">
        <f t="shared" si="0"/>
        <v>149.12712210513325</v>
      </c>
      <c r="H49" s="41">
        <f t="shared" si="1"/>
        <v>-2.7964533462054288E-14</v>
      </c>
    </row>
    <row r="50" spans="2:8" x14ac:dyDescent="0.25">
      <c r="B50" s="32"/>
      <c r="C50" s="32"/>
      <c r="D50" s="18"/>
    </row>
    <row r="51" spans="2:8" x14ac:dyDescent="0.25">
      <c r="B51" s="33">
        <f>C20</f>
        <v>35</v>
      </c>
      <c r="C51" s="33">
        <f>C42</f>
        <v>-100</v>
      </c>
      <c r="D51" s="18"/>
    </row>
    <row r="52" spans="2:8" x14ac:dyDescent="0.25">
      <c r="B52" s="33">
        <f>B42</f>
        <v>90</v>
      </c>
      <c r="C52" s="33">
        <f>C42</f>
        <v>-100</v>
      </c>
      <c r="D52" s="18"/>
    </row>
    <row r="53" spans="2:8" x14ac:dyDescent="0.25">
      <c r="B53" s="34">
        <f>B42</f>
        <v>90</v>
      </c>
      <c r="C53" s="34">
        <f>C41</f>
        <v>0</v>
      </c>
      <c r="D53" s="18"/>
    </row>
    <row r="54" spans="2:8" x14ac:dyDescent="0.25">
      <c r="B54" s="34">
        <f>B42</f>
        <v>90</v>
      </c>
      <c r="C54" s="34">
        <f>C42</f>
        <v>-100</v>
      </c>
      <c r="D54" s="18"/>
    </row>
    <row r="55" spans="2:8" x14ac:dyDescent="0.25">
      <c r="B55" s="35">
        <f>C24</f>
        <v>149.12712210513325</v>
      </c>
      <c r="C55" s="34">
        <v>0</v>
      </c>
    </row>
    <row r="56" spans="2:8" x14ac:dyDescent="0.25">
      <c r="B56" s="36">
        <f>C26</f>
        <v>-79.127122105133267</v>
      </c>
      <c r="C56" s="36">
        <v>0</v>
      </c>
    </row>
  </sheetData>
  <sheetProtection password="CC3D" sheet="1" objects="1" scenarios="1"/>
  <protectedRanges>
    <protectedRange sqref="C12" name="Rango1"/>
    <protectedRange sqref="C14" name="Rango2"/>
    <protectedRange sqref="C16" name="Rango3"/>
    <protectedRange sqref="B47" name="Rango4"/>
  </protectedRanges>
  <mergeCells count="9">
    <mergeCell ref="B45:D45"/>
    <mergeCell ref="B18:C18"/>
    <mergeCell ref="B40:C40"/>
    <mergeCell ref="B1:P1"/>
    <mergeCell ref="B4:P4"/>
    <mergeCell ref="B10:E10"/>
    <mergeCell ref="B44:D44"/>
    <mergeCell ref="K40:R40"/>
    <mergeCell ref="B2:P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BAVARESCO</dc:creator>
  <cp:lastModifiedBy>GUILLERMO BAVARESCO</cp:lastModifiedBy>
  <dcterms:created xsi:type="dcterms:W3CDTF">2015-10-09T12:23:01Z</dcterms:created>
  <dcterms:modified xsi:type="dcterms:W3CDTF">2015-10-28T13:51:30Z</dcterms:modified>
</cp:coreProperties>
</file>